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4670" windowHeight="7410" activeTab="1"/>
  </bookViews>
  <sheets>
    <sheet name="за 2018 год" sheetId="1" r:id="rId1"/>
    <sheet name="за 2018 год (2)" sheetId="2" r:id="rId2"/>
  </sheets>
  <definedNames>
    <definedName name="_xlnm.Print_Area" localSheetId="0">'за 2018 год'!$A$1:$K$39</definedName>
    <definedName name="_xlnm.Print_Area" localSheetId="1">'за 2018 год (2)'!$A$1:$N$11</definedName>
  </definedNames>
  <calcPr fullCalcOnLoad="1" refMode="R1C1"/>
</workbook>
</file>

<file path=xl/sharedStrings.xml><?xml version="1.0" encoding="utf-8"?>
<sst xmlns="http://schemas.openxmlformats.org/spreadsheetml/2006/main" count="73" uniqueCount="53">
  <si>
    <t>№п/п</t>
  </si>
  <si>
    <t xml:space="preserve">Учреждение    </t>
  </si>
  <si>
    <t>Процент выполнения, %</t>
  </si>
  <si>
    <t xml:space="preserve">МБДОУ  д/с  " Ромашка" </t>
  </si>
  <si>
    <t xml:space="preserve">МБДОУ д/с " Гнездышко" </t>
  </si>
  <si>
    <t xml:space="preserve">МБДОУ  д/с  "Елочка" </t>
  </si>
  <si>
    <t xml:space="preserve">МБДОУ  д/с  " Одуванчик" </t>
  </si>
  <si>
    <t xml:space="preserve">МБДОУ д/с   "Ручеек" </t>
  </si>
  <si>
    <t xml:space="preserve">МБДОУ д/с  " Кораблик" </t>
  </si>
  <si>
    <t>МБДОУ д/с  "Ягодка"</t>
  </si>
  <si>
    <t>МБДОУ д/с   "Ивушка"</t>
  </si>
  <si>
    <t>МБДОУ д/с  "Золотая рыбка"</t>
  </si>
  <si>
    <t>МБДОУ д/с  "Колобок"</t>
  </si>
  <si>
    <t>МБДОУ д/с  "Вишенка"</t>
  </si>
  <si>
    <t>МБДОУ д/с  "Улыбка"</t>
  </si>
  <si>
    <t>МБДОУ д/с  "Ласточка"</t>
  </si>
  <si>
    <t>МБДОУ д/с  "Ветерок"</t>
  </si>
  <si>
    <t>МБДОУ д/с  "Аленушка"</t>
  </si>
  <si>
    <t>МБДОУ д/с  "Красная шапочка"</t>
  </si>
  <si>
    <t>МБДОУ д/с  "Алые паруса"</t>
  </si>
  <si>
    <t>МБДОУ д/с "Теремок"</t>
  </si>
  <si>
    <t>МБДОУ д/с "Светлячок"</t>
  </si>
  <si>
    <t>МБДОУ д/с "Радость"</t>
  </si>
  <si>
    <t>МБДОУ д/с "Росинка"</t>
  </si>
  <si>
    <t>МБДОУ д/с "Казачок"</t>
  </si>
  <si>
    <t>МБДОУ д/с "Колосок"</t>
  </si>
  <si>
    <t>Итого</t>
  </si>
  <si>
    <t>Заведующий отделом образования</t>
  </si>
  <si>
    <t>Администрации Цимлянского района</t>
  </si>
  <si>
    <t>Антипов И.В</t>
  </si>
  <si>
    <t>Директор МАУ РЦО Цимлянского района</t>
  </si>
  <si>
    <t>Гуляева О.В</t>
  </si>
  <si>
    <t>Реализация основных общеобразовательных программ дошкольного образования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</si>
  <si>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</si>
  <si>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отклонение</t>
  </si>
  <si>
    <t>фактический объем предоставленных услуг за 12 мес (среднегодовая)</t>
  </si>
  <si>
    <t>Присмотр и уход</t>
  </si>
  <si>
    <t xml:space="preserve"> гр. до 3 лет</t>
  </si>
  <si>
    <t>объем муниципального задания, чел</t>
  </si>
  <si>
    <t>МБДОУ д/с "Сказка" компенсирующ. гр</t>
  </si>
  <si>
    <t>старше 3-лет</t>
  </si>
  <si>
    <t>Приложение № 1-1</t>
  </si>
  <si>
    <r>
      <t xml:space="preserve">Информация о соответствии объема предоставленных муниципальными бюджетными дошкольными учреждениями муниципальных услуг параметрам муниципального задания </t>
    </r>
    <r>
      <rPr>
        <b/>
        <sz val="12"/>
        <color indexed="14"/>
        <rFont val="Times New Roman"/>
        <family val="1"/>
      </rPr>
      <t xml:space="preserve">за  январь-декабрь 2018 г </t>
    </r>
    <r>
      <rPr>
        <sz val="12"/>
        <rFont val="Times New Roman"/>
        <family val="1"/>
      </rPr>
      <t>(среднегодовое значение за период январь-декабрь 2018)</t>
    </r>
  </si>
  <si>
    <t>Приложение № 1-3</t>
  </si>
  <si>
    <t>МБУ ДО ЦВР</t>
  </si>
  <si>
    <t>МБУ ДО ДЮСШ</t>
  </si>
  <si>
    <t>Реализация дополнительных общеобразовательных программ</t>
  </si>
  <si>
    <t>объем муниципального задания</t>
  </si>
  <si>
    <t>Реализация дополнительных общеобразовательных программ, чел</t>
  </si>
  <si>
    <r>
      <t xml:space="preserve">Информация о соответствии объема предоставленных муниципальными бюджетными  учреждениями дополнительного образования муниципальных услуг (работ)  параметрам муниципального задания </t>
    </r>
    <r>
      <rPr>
        <b/>
        <sz val="12"/>
        <color indexed="14"/>
        <rFont val="Times New Roman"/>
        <family val="1"/>
      </rPr>
      <t xml:space="preserve">за  январь-декабрь 2018 г </t>
    </r>
    <r>
      <rPr>
        <sz val="12"/>
        <rFont val="Times New Roman"/>
        <family val="1"/>
      </rPr>
      <t>(среднегодовое значение за период январь-декабрь 2018)</t>
    </r>
  </si>
  <si>
    <t>фактический объем предоставленных услуг (работ) за 12 мес (среднегодовая)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</si>
  <si>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(работа, ед)</t>
  </si>
  <si>
    <t>Проведение тестирования выполнения нормативов испытаний (тестов) комплекса ГТО (работа), чел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</si>
</sst>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1" borderId="10" xfId="0" applyFont="1" applyFill="1" applyBorder="1" applyAlignment="1">
      <alignment horizontal="right" vertical="top" wrapText="1"/>
    </xf>
    <xf numFmtId="164" fontId="2" fillId="31" borderId="10" xfId="0" applyNumberFormat="1" applyFont="1" applyFill="1" applyBorder="1" applyAlignment="1">
      <alignment horizontal="right"/>
    </xf>
    <xf numFmtId="164" fontId="2" fillId="31" borderId="10" xfId="0" applyNumberFormat="1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" fontId="8" fillId="0" borderId="10" xfId="0" applyNumberFormat="1" applyFont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1" fontId="8" fillId="31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1" fontId="8" fillId="31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L40"/>
  <sheetViews>
    <sheetView view="pageBreakPreview" zoomScale="80" zoomScaleSheetLayoutView="80" zoomScalePageLayoutView="0" workbookViewId="0" topLeftCell="A1">
      <selection activeCell="B2" sqref="B2:J2"/>
    </sheetView>
  </sheetViews>
  <sheetFormatPr defaultColWidth="8.875" defaultRowHeight="12.75"/>
  <cols>
    <col min="1" max="1" width="2.75390625" style="1" customWidth="1"/>
    <col min="2" max="2" width="6.625" style="1" customWidth="1"/>
    <col min="3" max="3" width="31.25390625" style="1" customWidth="1"/>
    <col min="4" max="4" width="20.25390625" style="1" customWidth="1"/>
    <col min="5" max="5" width="10.75390625" style="1" customWidth="1"/>
    <col min="6" max="6" width="21.00390625" style="1" customWidth="1"/>
    <col min="7" max="7" width="10.375" style="1" customWidth="1"/>
    <col min="8" max="8" width="23.125" style="1" customWidth="1"/>
    <col min="9" max="9" width="10.75390625" style="1" customWidth="1"/>
    <col min="10" max="10" width="23.875" style="1" customWidth="1"/>
    <col min="11" max="16384" width="8.875" style="1" customWidth="1"/>
  </cols>
  <sheetData>
    <row r="1" ht="21.75" customHeight="1">
      <c r="J1" s="1" t="s">
        <v>41</v>
      </c>
    </row>
    <row r="2" spans="2:12" ht="45" customHeight="1"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"/>
      <c r="L2" s="3"/>
    </row>
    <row r="3" spans="2:12" ht="18" customHeight="1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1" ht="51" customHeight="1">
      <c r="B4" s="32" t="s">
        <v>0</v>
      </c>
      <c r="C4" s="33" t="s">
        <v>1</v>
      </c>
      <c r="D4" s="34" t="s">
        <v>38</v>
      </c>
      <c r="E4" s="34"/>
      <c r="F4" s="34" t="s">
        <v>35</v>
      </c>
      <c r="G4" s="34"/>
      <c r="H4" s="34" t="s">
        <v>2</v>
      </c>
      <c r="I4" s="34"/>
      <c r="J4" s="36" t="s">
        <v>33</v>
      </c>
      <c r="K4" s="38" t="s">
        <v>34</v>
      </c>
    </row>
    <row r="5" spans="2:11" ht="55.5" customHeight="1">
      <c r="B5" s="32"/>
      <c r="C5" s="33"/>
      <c r="D5" s="9" t="s">
        <v>32</v>
      </c>
      <c r="E5" s="10" t="s">
        <v>36</v>
      </c>
      <c r="F5" s="9" t="s">
        <v>32</v>
      </c>
      <c r="G5" s="10" t="s">
        <v>36</v>
      </c>
      <c r="H5" s="9" t="s">
        <v>32</v>
      </c>
      <c r="I5" s="10" t="s">
        <v>36</v>
      </c>
      <c r="J5" s="37"/>
      <c r="K5" s="39"/>
    </row>
    <row r="6" spans="2:11" ht="19.5" customHeight="1">
      <c r="B6" s="5">
        <v>1</v>
      </c>
      <c r="C6" s="4" t="s">
        <v>3</v>
      </c>
      <c r="D6" s="25">
        <v>18</v>
      </c>
      <c r="E6" s="25">
        <f>D6</f>
        <v>18</v>
      </c>
      <c r="F6" s="25">
        <v>17</v>
      </c>
      <c r="G6" s="29">
        <v>17</v>
      </c>
      <c r="H6" s="11">
        <f>F6/D6*100</f>
        <v>94.44444444444444</v>
      </c>
      <c r="I6" s="6">
        <f>G6/E6*100</f>
        <v>94.44444444444444</v>
      </c>
      <c r="J6" s="7">
        <v>10</v>
      </c>
      <c r="K6" s="6">
        <f>100-I6</f>
        <v>5.555555555555557</v>
      </c>
    </row>
    <row r="7" spans="2:11" ht="18" customHeight="1">
      <c r="B7" s="40">
        <v>2</v>
      </c>
      <c r="C7" s="18" t="s">
        <v>4</v>
      </c>
      <c r="D7" s="26">
        <f>18-2-2</f>
        <v>14</v>
      </c>
      <c r="E7" s="26">
        <f aca="true" t="shared" si="0" ref="E7:E34">D7</f>
        <v>14</v>
      </c>
      <c r="F7" s="26">
        <v>15</v>
      </c>
      <c r="G7" s="27">
        <f aca="true" t="shared" si="1" ref="G7:G34">F7</f>
        <v>15</v>
      </c>
      <c r="H7" s="15">
        <f aca="true" t="shared" si="2" ref="H7:I36">F7/D7*100</f>
        <v>107.14285714285714</v>
      </c>
      <c r="I7" s="16">
        <f t="shared" si="2"/>
        <v>107.14285714285714</v>
      </c>
      <c r="J7" s="7">
        <v>10</v>
      </c>
      <c r="K7" s="6">
        <f aca="true" t="shared" si="3" ref="K7:K36">100-I7</f>
        <v>-7.142857142857139</v>
      </c>
    </row>
    <row r="8" spans="2:11" ht="18" customHeight="1">
      <c r="B8" s="41"/>
      <c r="C8" s="19" t="s">
        <v>37</v>
      </c>
      <c r="D8" s="28">
        <f>19+2</f>
        <v>21</v>
      </c>
      <c r="E8" s="28">
        <f t="shared" si="0"/>
        <v>21</v>
      </c>
      <c r="F8" s="28">
        <v>19</v>
      </c>
      <c r="G8" s="30">
        <f t="shared" si="1"/>
        <v>19</v>
      </c>
      <c r="H8" s="20">
        <f t="shared" si="2"/>
        <v>90.47619047619048</v>
      </c>
      <c r="I8" s="21">
        <f>G8/E8*100</f>
        <v>90.47619047619048</v>
      </c>
      <c r="J8" s="22">
        <v>10</v>
      </c>
      <c r="K8" s="21">
        <f>100-I8</f>
        <v>9.523809523809518</v>
      </c>
    </row>
    <row r="9" spans="2:11" ht="18.75">
      <c r="B9" s="7">
        <v>3</v>
      </c>
      <c r="C9" s="7" t="s">
        <v>5</v>
      </c>
      <c r="D9" s="29">
        <v>38</v>
      </c>
      <c r="E9" s="25">
        <f t="shared" si="0"/>
        <v>38</v>
      </c>
      <c r="F9" s="29">
        <v>37</v>
      </c>
      <c r="G9" s="29">
        <f t="shared" si="1"/>
        <v>37</v>
      </c>
      <c r="H9" s="11">
        <f t="shared" si="2"/>
        <v>97.36842105263158</v>
      </c>
      <c r="I9" s="6">
        <f t="shared" si="2"/>
        <v>97.36842105263158</v>
      </c>
      <c r="J9" s="7">
        <v>10</v>
      </c>
      <c r="K9" s="6">
        <f t="shared" si="3"/>
        <v>2.631578947368425</v>
      </c>
    </row>
    <row r="10" spans="2:11" ht="18.75">
      <c r="B10" s="7">
        <v>4</v>
      </c>
      <c r="C10" s="7" t="s">
        <v>6</v>
      </c>
      <c r="D10" s="29">
        <v>22</v>
      </c>
      <c r="E10" s="25">
        <f t="shared" si="0"/>
        <v>22</v>
      </c>
      <c r="F10" s="29">
        <v>24</v>
      </c>
      <c r="G10" s="29">
        <f t="shared" si="1"/>
        <v>24</v>
      </c>
      <c r="H10" s="11">
        <f t="shared" si="2"/>
        <v>109.09090909090908</v>
      </c>
      <c r="I10" s="6">
        <f t="shared" si="2"/>
        <v>109.09090909090908</v>
      </c>
      <c r="J10" s="7">
        <v>10</v>
      </c>
      <c r="K10" s="6">
        <f t="shared" si="3"/>
        <v>-9.09090909090908</v>
      </c>
    </row>
    <row r="11" spans="2:11" ht="18.75">
      <c r="B11" s="7">
        <v>5</v>
      </c>
      <c r="C11" s="7" t="s">
        <v>7</v>
      </c>
      <c r="D11" s="29">
        <f>22+2</f>
        <v>24</v>
      </c>
      <c r="E11" s="25">
        <f t="shared" si="0"/>
        <v>24</v>
      </c>
      <c r="F11" s="29">
        <v>24</v>
      </c>
      <c r="G11" s="29">
        <f t="shared" si="1"/>
        <v>24</v>
      </c>
      <c r="H11" s="11">
        <f t="shared" si="2"/>
        <v>100</v>
      </c>
      <c r="I11" s="6">
        <f t="shared" si="2"/>
        <v>100</v>
      </c>
      <c r="J11" s="7">
        <v>10</v>
      </c>
      <c r="K11" s="6">
        <f t="shared" si="3"/>
        <v>0</v>
      </c>
    </row>
    <row r="12" spans="2:11" ht="18.75">
      <c r="B12" s="7">
        <v>6</v>
      </c>
      <c r="C12" s="7" t="s">
        <v>8</v>
      </c>
      <c r="D12" s="29">
        <f>8+2</f>
        <v>10</v>
      </c>
      <c r="E12" s="25">
        <f t="shared" si="0"/>
        <v>10</v>
      </c>
      <c r="F12" s="29">
        <v>9</v>
      </c>
      <c r="G12" s="29">
        <v>9</v>
      </c>
      <c r="H12" s="11">
        <f t="shared" si="2"/>
        <v>90</v>
      </c>
      <c r="I12" s="6">
        <f t="shared" si="2"/>
        <v>90</v>
      </c>
      <c r="J12" s="7">
        <v>10</v>
      </c>
      <c r="K12" s="6">
        <f t="shared" si="3"/>
        <v>10</v>
      </c>
    </row>
    <row r="13" spans="2:11" ht="18.75">
      <c r="B13" s="42">
        <v>7</v>
      </c>
      <c r="C13" s="7" t="s">
        <v>9</v>
      </c>
      <c r="D13" s="27">
        <v>60</v>
      </c>
      <c r="E13" s="26">
        <f t="shared" si="0"/>
        <v>60</v>
      </c>
      <c r="F13" s="27">
        <v>66</v>
      </c>
      <c r="G13" s="27">
        <f t="shared" si="1"/>
        <v>66</v>
      </c>
      <c r="H13" s="11">
        <f t="shared" si="2"/>
        <v>110.00000000000001</v>
      </c>
      <c r="I13" s="6">
        <f t="shared" si="2"/>
        <v>110.00000000000001</v>
      </c>
      <c r="J13" s="7">
        <v>10</v>
      </c>
      <c r="K13" s="6">
        <f t="shared" si="3"/>
        <v>-10.000000000000014</v>
      </c>
    </row>
    <row r="14" spans="2:11" ht="18.75">
      <c r="B14" s="43"/>
      <c r="C14" s="19" t="s">
        <v>37</v>
      </c>
      <c r="D14" s="30">
        <v>22</v>
      </c>
      <c r="E14" s="28">
        <f t="shared" si="0"/>
        <v>22</v>
      </c>
      <c r="F14" s="30">
        <v>24</v>
      </c>
      <c r="G14" s="30">
        <f t="shared" si="1"/>
        <v>24</v>
      </c>
      <c r="H14" s="20">
        <f t="shared" si="2"/>
        <v>109.09090909090908</v>
      </c>
      <c r="I14" s="21">
        <f t="shared" si="2"/>
        <v>109.09090909090908</v>
      </c>
      <c r="J14" s="22">
        <v>10</v>
      </c>
      <c r="K14" s="21">
        <f t="shared" si="3"/>
        <v>-9.09090909090908</v>
      </c>
    </row>
    <row r="15" spans="2:11" ht="15" customHeight="1">
      <c r="B15" s="7">
        <v>8</v>
      </c>
      <c r="C15" s="7" t="s">
        <v>10</v>
      </c>
      <c r="D15" s="29">
        <v>32</v>
      </c>
      <c r="E15" s="25">
        <f t="shared" si="0"/>
        <v>32</v>
      </c>
      <c r="F15" s="29">
        <v>31</v>
      </c>
      <c r="G15" s="29">
        <f t="shared" si="1"/>
        <v>31</v>
      </c>
      <c r="H15" s="11">
        <f t="shared" si="2"/>
        <v>96.875</v>
      </c>
      <c r="I15" s="6">
        <f t="shared" si="2"/>
        <v>96.875</v>
      </c>
      <c r="J15" s="7">
        <v>10</v>
      </c>
      <c r="K15" s="6">
        <f t="shared" si="3"/>
        <v>3.125</v>
      </c>
    </row>
    <row r="16" spans="2:11" ht="18.75" customHeight="1">
      <c r="B16" s="7">
        <v>9</v>
      </c>
      <c r="C16" s="7" t="s">
        <v>11</v>
      </c>
      <c r="D16" s="29">
        <v>97</v>
      </c>
      <c r="E16" s="25">
        <f t="shared" si="0"/>
        <v>97</v>
      </c>
      <c r="F16" s="29">
        <v>99</v>
      </c>
      <c r="G16" s="29">
        <f t="shared" si="1"/>
        <v>99</v>
      </c>
      <c r="H16" s="11">
        <f t="shared" si="2"/>
        <v>102.06185567010309</v>
      </c>
      <c r="I16" s="6">
        <f t="shared" si="2"/>
        <v>102.06185567010309</v>
      </c>
      <c r="J16" s="7">
        <v>10</v>
      </c>
      <c r="K16" s="6">
        <f t="shared" si="3"/>
        <v>-2.0618556701030855</v>
      </c>
    </row>
    <row r="17" spans="2:11" ht="18.75">
      <c r="B17" s="7">
        <v>10</v>
      </c>
      <c r="C17" s="7" t="s">
        <v>12</v>
      </c>
      <c r="D17" s="29">
        <v>25</v>
      </c>
      <c r="E17" s="25">
        <f t="shared" si="0"/>
        <v>25</v>
      </c>
      <c r="F17" s="29">
        <v>25</v>
      </c>
      <c r="G17" s="29">
        <f t="shared" si="1"/>
        <v>25</v>
      </c>
      <c r="H17" s="11">
        <f t="shared" si="2"/>
        <v>100</v>
      </c>
      <c r="I17" s="6">
        <f t="shared" si="2"/>
        <v>100</v>
      </c>
      <c r="J17" s="7">
        <v>10</v>
      </c>
      <c r="K17" s="16">
        <f t="shared" si="3"/>
        <v>0</v>
      </c>
    </row>
    <row r="18" spans="2:11" ht="18.75">
      <c r="B18" s="7">
        <v>11</v>
      </c>
      <c r="C18" s="17" t="s">
        <v>13</v>
      </c>
      <c r="D18" s="27">
        <v>20</v>
      </c>
      <c r="E18" s="26">
        <f t="shared" si="0"/>
        <v>20</v>
      </c>
      <c r="F18" s="27">
        <v>18</v>
      </c>
      <c r="G18" s="27">
        <v>18</v>
      </c>
      <c r="H18" s="15">
        <f t="shared" si="2"/>
        <v>90</v>
      </c>
      <c r="I18" s="16">
        <f t="shared" si="2"/>
        <v>90</v>
      </c>
      <c r="J18" s="17">
        <v>10</v>
      </c>
      <c r="K18" s="6">
        <f>100-I18</f>
        <v>10</v>
      </c>
    </row>
    <row r="19" spans="2:11" ht="18.75">
      <c r="B19" s="7">
        <v>12</v>
      </c>
      <c r="C19" s="17" t="s">
        <v>14</v>
      </c>
      <c r="D19" s="27">
        <v>20</v>
      </c>
      <c r="E19" s="26">
        <f t="shared" si="0"/>
        <v>20</v>
      </c>
      <c r="F19" s="27">
        <v>21</v>
      </c>
      <c r="G19" s="27">
        <f t="shared" si="1"/>
        <v>21</v>
      </c>
      <c r="H19" s="15">
        <f t="shared" si="2"/>
        <v>105</v>
      </c>
      <c r="I19" s="16">
        <f t="shared" si="2"/>
        <v>105</v>
      </c>
      <c r="J19" s="17">
        <v>10</v>
      </c>
      <c r="K19" s="6">
        <f t="shared" si="3"/>
        <v>-5</v>
      </c>
    </row>
    <row r="20" spans="2:11" ht="18.75">
      <c r="B20" s="7">
        <v>13</v>
      </c>
      <c r="C20" s="17" t="s">
        <v>15</v>
      </c>
      <c r="D20" s="27">
        <v>20</v>
      </c>
      <c r="E20" s="26">
        <f t="shared" si="0"/>
        <v>20</v>
      </c>
      <c r="F20" s="27">
        <v>20</v>
      </c>
      <c r="G20" s="27">
        <f t="shared" si="1"/>
        <v>20</v>
      </c>
      <c r="H20" s="15">
        <f t="shared" si="2"/>
        <v>100</v>
      </c>
      <c r="I20" s="16">
        <f t="shared" si="2"/>
        <v>100</v>
      </c>
      <c r="J20" s="17">
        <v>10</v>
      </c>
      <c r="K20" s="6">
        <f t="shared" si="3"/>
        <v>0</v>
      </c>
    </row>
    <row r="21" spans="2:11" ht="18.75">
      <c r="B21" s="7">
        <v>14</v>
      </c>
      <c r="C21" s="17" t="s">
        <v>16</v>
      </c>
      <c r="D21" s="27">
        <v>22</v>
      </c>
      <c r="E21" s="26">
        <f t="shared" si="0"/>
        <v>22</v>
      </c>
      <c r="F21" s="27">
        <v>21</v>
      </c>
      <c r="G21" s="27">
        <v>21</v>
      </c>
      <c r="H21" s="15">
        <f t="shared" si="2"/>
        <v>95.45454545454545</v>
      </c>
      <c r="I21" s="16">
        <f t="shared" si="2"/>
        <v>95.45454545454545</v>
      </c>
      <c r="J21" s="17">
        <v>10</v>
      </c>
      <c r="K21" s="6">
        <f t="shared" si="3"/>
        <v>4.545454545454547</v>
      </c>
    </row>
    <row r="22" spans="2:11" ht="18.75">
      <c r="B22" s="7">
        <v>15</v>
      </c>
      <c r="C22" s="17" t="s">
        <v>17</v>
      </c>
      <c r="D22" s="27">
        <f>16+2</f>
        <v>18</v>
      </c>
      <c r="E22" s="26">
        <f t="shared" si="0"/>
        <v>18</v>
      </c>
      <c r="F22" s="27">
        <v>18</v>
      </c>
      <c r="G22" s="27">
        <f t="shared" si="1"/>
        <v>18</v>
      </c>
      <c r="H22" s="15">
        <f t="shared" si="2"/>
        <v>100</v>
      </c>
      <c r="I22" s="16">
        <f t="shared" si="2"/>
        <v>100</v>
      </c>
      <c r="J22" s="17">
        <v>10</v>
      </c>
      <c r="K22" s="16">
        <f t="shared" si="3"/>
        <v>0</v>
      </c>
    </row>
    <row r="23" spans="2:11" ht="18.75">
      <c r="B23" s="7">
        <v>16</v>
      </c>
      <c r="C23" s="17" t="s">
        <v>18</v>
      </c>
      <c r="D23" s="27">
        <f>54-18</f>
        <v>36</v>
      </c>
      <c r="E23" s="26">
        <f t="shared" si="0"/>
        <v>36</v>
      </c>
      <c r="F23" s="27">
        <v>33</v>
      </c>
      <c r="G23" s="27">
        <f t="shared" si="1"/>
        <v>33</v>
      </c>
      <c r="H23" s="15">
        <f t="shared" si="2"/>
        <v>91.66666666666666</v>
      </c>
      <c r="I23" s="16">
        <f t="shared" si="2"/>
        <v>91.66666666666666</v>
      </c>
      <c r="J23" s="17">
        <v>10</v>
      </c>
      <c r="K23" s="6">
        <f t="shared" si="3"/>
        <v>8.333333333333343</v>
      </c>
    </row>
    <row r="24" spans="2:11" ht="18.75">
      <c r="B24" s="7">
        <v>17</v>
      </c>
      <c r="C24" s="17" t="s">
        <v>19</v>
      </c>
      <c r="D24" s="27">
        <v>166</v>
      </c>
      <c r="E24" s="26">
        <v>160</v>
      </c>
      <c r="F24" s="27">
        <v>179</v>
      </c>
      <c r="G24" s="27">
        <v>175</v>
      </c>
      <c r="H24" s="15">
        <f t="shared" si="2"/>
        <v>107.83132530120483</v>
      </c>
      <c r="I24" s="16">
        <f t="shared" si="2"/>
        <v>109.375</v>
      </c>
      <c r="J24" s="17">
        <v>10</v>
      </c>
      <c r="K24" s="6">
        <f t="shared" si="3"/>
        <v>-9.375</v>
      </c>
    </row>
    <row r="25" spans="2:11" ht="19.5" customHeight="1">
      <c r="B25" s="44">
        <v>18</v>
      </c>
      <c r="C25" s="23" t="s">
        <v>39</v>
      </c>
      <c r="D25" s="27">
        <v>16</v>
      </c>
      <c r="E25" s="26">
        <f t="shared" si="0"/>
        <v>16</v>
      </c>
      <c r="F25" s="27">
        <v>15</v>
      </c>
      <c r="G25" s="27">
        <v>15</v>
      </c>
      <c r="H25" s="15">
        <f t="shared" si="2"/>
        <v>93.75</v>
      </c>
      <c r="I25" s="16">
        <f t="shared" si="2"/>
        <v>93.75</v>
      </c>
      <c r="J25" s="17">
        <v>10</v>
      </c>
      <c r="K25" s="6">
        <f t="shared" si="3"/>
        <v>6.25</v>
      </c>
    </row>
    <row r="26" spans="2:11" ht="15" customHeight="1">
      <c r="B26" s="45"/>
      <c r="C26" s="24" t="s">
        <v>40</v>
      </c>
      <c r="D26" s="31">
        <v>136</v>
      </c>
      <c r="E26" s="26">
        <v>131</v>
      </c>
      <c r="F26" s="27">
        <v>126</v>
      </c>
      <c r="G26" s="27">
        <v>125</v>
      </c>
      <c r="H26" s="15">
        <f t="shared" si="2"/>
        <v>92.64705882352942</v>
      </c>
      <c r="I26" s="16">
        <f t="shared" si="2"/>
        <v>95.41984732824427</v>
      </c>
      <c r="J26" s="17">
        <v>10</v>
      </c>
      <c r="K26" s="6">
        <f t="shared" si="3"/>
        <v>4.580152671755727</v>
      </c>
    </row>
    <row r="27" spans="2:11" ht="18.75">
      <c r="B27" s="44">
        <v>19</v>
      </c>
      <c r="C27" s="17" t="s">
        <v>20</v>
      </c>
      <c r="D27" s="27">
        <f>54+2</f>
        <v>56</v>
      </c>
      <c r="E27" s="26">
        <f t="shared" si="0"/>
        <v>56</v>
      </c>
      <c r="F27" s="27">
        <v>57</v>
      </c>
      <c r="G27" s="27">
        <f t="shared" si="1"/>
        <v>57</v>
      </c>
      <c r="H27" s="15">
        <f t="shared" si="2"/>
        <v>101.78571428571428</v>
      </c>
      <c r="I27" s="16">
        <f t="shared" si="2"/>
        <v>101.78571428571428</v>
      </c>
      <c r="J27" s="7">
        <v>10</v>
      </c>
      <c r="K27" s="6">
        <f t="shared" si="3"/>
        <v>-1.7857142857142776</v>
      </c>
    </row>
    <row r="28" spans="2:11" ht="18.75">
      <c r="B28" s="45"/>
      <c r="C28" s="19" t="s">
        <v>37</v>
      </c>
      <c r="D28" s="30">
        <f>26-2</f>
        <v>24</v>
      </c>
      <c r="E28" s="28">
        <f t="shared" si="0"/>
        <v>24</v>
      </c>
      <c r="F28" s="30">
        <v>22</v>
      </c>
      <c r="G28" s="30">
        <f t="shared" si="1"/>
        <v>22</v>
      </c>
      <c r="H28" s="15">
        <f t="shared" si="2"/>
        <v>91.66666666666666</v>
      </c>
      <c r="I28" s="16">
        <f t="shared" si="2"/>
        <v>91.66666666666666</v>
      </c>
      <c r="J28" s="7">
        <v>10</v>
      </c>
      <c r="K28" s="6">
        <f t="shared" si="3"/>
        <v>8.333333333333343</v>
      </c>
    </row>
    <row r="29" spans="2:11" ht="18.75">
      <c r="B29" s="17">
        <v>20</v>
      </c>
      <c r="C29" s="17" t="s">
        <v>21</v>
      </c>
      <c r="D29" s="27">
        <v>88</v>
      </c>
      <c r="E29" s="26">
        <f t="shared" si="0"/>
        <v>88</v>
      </c>
      <c r="F29" s="27">
        <v>81</v>
      </c>
      <c r="G29" s="27">
        <f t="shared" si="1"/>
        <v>81</v>
      </c>
      <c r="H29" s="15">
        <f t="shared" si="2"/>
        <v>92.04545454545455</v>
      </c>
      <c r="I29" s="16">
        <f t="shared" si="2"/>
        <v>92.04545454545455</v>
      </c>
      <c r="J29" s="7">
        <v>10</v>
      </c>
      <c r="K29" s="6">
        <f t="shared" si="3"/>
        <v>7.954545454545453</v>
      </c>
    </row>
    <row r="30" spans="2:11" ht="18.75">
      <c r="B30" s="17">
        <v>21</v>
      </c>
      <c r="C30" s="17" t="s">
        <v>22</v>
      </c>
      <c r="D30" s="27">
        <f>141+4</f>
        <v>145</v>
      </c>
      <c r="E30" s="26">
        <f>131+4</f>
        <v>135</v>
      </c>
      <c r="F30" s="27">
        <v>135</v>
      </c>
      <c r="G30" s="27">
        <v>131</v>
      </c>
      <c r="H30" s="15">
        <f t="shared" si="2"/>
        <v>93.10344827586206</v>
      </c>
      <c r="I30" s="16">
        <f t="shared" si="2"/>
        <v>97.03703703703704</v>
      </c>
      <c r="J30" s="7">
        <v>10</v>
      </c>
      <c r="K30" s="16">
        <f t="shared" si="3"/>
        <v>2.962962962962962</v>
      </c>
    </row>
    <row r="31" spans="2:11" ht="18.75">
      <c r="B31" s="17"/>
      <c r="C31" s="19" t="s">
        <v>37</v>
      </c>
      <c r="D31" s="30">
        <f>25-4</f>
        <v>21</v>
      </c>
      <c r="E31" s="28">
        <f>25-4</f>
        <v>21</v>
      </c>
      <c r="F31" s="30">
        <v>19</v>
      </c>
      <c r="G31" s="30">
        <v>19</v>
      </c>
      <c r="H31" s="15">
        <f t="shared" si="2"/>
        <v>90.47619047619048</v>
      </c>
      <c r="I31" s="16">
        <f t="shared" si="2"/>
        <v>90.47619047619048</v>
      </c>
      <c r="J31" s="7">
        <v>10</v>
      </c>
      <c r="K31" s="16">
        <f>100-I31</f>
        <v>9.523809523809518</v>
      </c>
    </row>
    <row r="32" spans="2:11" ht="18.75">
      <c r="B32" s="17">
        <v>22</v>
      </c>
      <c r="C32" s="17" t="s">
        <v>23</v>
      </c>
      <c r="D32" s="27">
        <v>64</v>
      </c>
      <c r="E32" s="26">
        <f t="shared" si="0"/>
        <v>64</v>
      </c>
      <c r="F32" s="27">
        <v>70</v>
      </c>
      <c r="G32" s="27">
        <f t="shared" si="1"/>
        <v>70</v>
      </c>
      <c r="H32" s="15">
        <f t="shared" si="2"/>
        <v>109.375</v>
      </c>
      <c r="I32" s="16">
        <f t="shared" si="2"/>
        <v>109.375</v>
      </c>
      <c r="J32" s="7">
        <v>10</v>
      </c>
      <c r="K32" s="6">
        <f t="shared" si="3"/>
        <v>-9.375</v>
      </c>
    </row>
    <row r="33" spans="2:11" ht="18.75">
      <c r="B33" s="44">
        <v>23</v>
      </c>
      <c r="C33" s="17" t="s">
        <v>24</v>
      </c>
      <c r="D33" s="27">
        <f>97-2</f>
        <v>95</v>
      </c>
      <c r="E33" s="26">
        <f t="shared" si="0"/>
        <v>95</v>
      </c>
      <c r="F33" s="27">
        <v>96</v>
      </c>
      <c r="G33" s="27">
        <f t="shared" si="1"/>
        <v>96</v>
      </c>
      <c r="H33" s="15">
        <f t="shared" si="2"/>
        <v>101.05263157894737</v>
      </c>
      <c r="I33" s="16">
        <f t="shared" si="2"/>
        <v>101.05263157894737</v>
      </c>
      <c r="J33" s="7">
        <v>10</v>
      </c>
      <c r="K33" s="6">
        <f t="shared" si="3"/>
        <v>-1.05263157894737</v>
      </c>
    </row>
    <row r="34" spans="2:11" ht="18.75">
      <c r="B34" s="45"/>
      <c r="C34" s="19" t="s">
        <v>37</v>
      </c>
      <c r="D34" s="30">
        <f>15+4</f>
        <v>19</v>
      </c>
      <c r="E34" s="28">
        <f t="shared" si="0"/>
        <v>19</v>
      </c>
      <c r="F34" s="30">
        <v>18</v>
      </c>
      <c r="G34" s="30">
        <f t="shared" si="1"/>
        <v>18</v>
      </c>
      <c r="H34" s="20">
        <f t="shared" si="2"/>
        <v>94.73684210526315</v>
      </c>
      <c r="I34" s="21">
        <f t="shared" si="2"/>
        <v>94.73684210526315</v>
      </c>
      <c r="J34" s="22">
        <v>10</v>
      </c>
      <c r="K34" s="21">
        <f t="shared" si="3"/>
        <v>5.26315789473685</v>
      </c>
    </row>
    <row r="35" spans="2:11" ht="18.75">
      <c r="B35" s="17">
        <v>24</v>
      </c>
      <c r="C35" s="17" t="s">
        <v>25</v>
      </c>
      <c r="D35" s="27">
        <v>128</v>
      </c>
      <c r="E35" s="26">
        <v>120</v>
      </c>
      <c r="F35" s="27">
        <v>123</v>
      </c>
      <c r="G35" s="27">
        <v>117</v>
      </c>
      <c r="H35" s="15">
        <f t="shared" si="2"/>
        <v>96.09375</v>
      </c>
      <c r="I35" s="16">
        <f t="shared" si="2"/>
        <v>97.5</v>
      </c>
      <c r="J35" s="7">
        <v>10</v>
      </c>
      <c r="K35" s="6">
        <f t="shared" si="3"/>
        <v>2.5</v>
      </c>
    </row>
    <row r="36" spans="2:11" ht="15.75">
      <c r="B36" s="7"/>
      <c r="C36" s="8" t="s">
        <v>26</v>
      </c>
      <c r="D36" s="12">
        <f>SUM(D6:D35)</f>
        <v>1477</v>
      </c>
      <c r="E36" s="12">
        <f>SUM(E6:E35)</f>
        <v>1448</v>
      </c>
      <c r="F36" s="12">
        <f>SUM(F6:F35)</f>
        <v>1462</v>
      </c>
      <c r="G36" s="12">
        <f>SUM(G6:G35)</f>
        <v>1447</v>
      </c>
      <c r="H36" s="13">
        <f t="shared" si="2"/>
        <v>98.9844278943805</v>
      </c>
      <c r="I36" s="14">
        <f t="shared" si="2"/>
        <v>99.93093922651933</v>
      </c>
      <c r="J36" s="7">
        <v>10</v>
      </c>
      <c r="K36" s="6">
        <f t="shared" si="3"/>
        <v>0.06906077348067186</v>
      </c>
    </row>
    <row r="38" ht="15.75">
      <c r="B38" s="1" t="s">
        <v>27</v>
      </c>
    </row>
    <row r="39" spans="2:7" ht="15.75">
      <c r="B39" s="1" t="s">
        <v>28</v>
      </c>
      <c r="G39" s="1" t="s">
        <v>29</v>
      </c>
    </row>
    <row r="40" spans="2:7" ht="15.75">
      <c r="B40" s="1" t="s">
        <v>30</v>
      </c>
      <c r="G40" s="1" t="s">
        <v>31</v>
      </c>
    </row>
  </sheetData>
  <sheetProtection/>
  <mergeCells count="13">
    <mergeCell ref="K4:K5"/>
    <mergeCell ref="B7:B8"/>
    <mergeCell ref="B13:B14"/>
    <mergeCell ref="B25:B26"/>
    <mergeCell ref="B33:B34"/>
    <mergeCell ref="B27:B28"/>
    <mergeCell ref="B4:B5"/>
    <mergeCell ref="C4:C5"/>
    <mergeCell ref="D4:E4"/>
    <mergeCell ref="F4:G4"/>
    <mergeCell ref="H4:I4"/>
    <mergeCell ref="B2:J2"/>
    <mergeCell ref="J4:J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O12"/>
  <sheetViews>
    <sheetView tabSelected="1" view="pageBreakPreview" zoomScale="80" zoomScaleSheetLayoutView="80" zoomScalePageLayoutView="0" workbookViewId="0" topLeftCell="A1">
      <selection activeCell="F8" sqref="E8:F8"/>
    </sheetView>
  </sheetViews>
  <sheetFormatPr defaultColWidth="8.875" defaultRowHeight="12.75"/>
  <cols>
    <col min="1" max="1" width="2.75390625" style="1" customWidth="1"/>
    <col min="2" max="2" width="6.625" style="1" customWidth="1"/>
    <col min="3" max="3" width="19.125" style="1" customWidth="1"/>
    <col min="4" max="5" width="13.75390625" style="1" customWidth="1"/>
    <col min="6" max="6" width="18.625" style="1" customWidth="1"/>
    <col min="7" max="7" width="14.00390625" style="1" customWidth="1"/>
    <col min="8" max="8" width="21.00390625" style="1" customWidth="1"/>
    <col min="9" max="10" width="14.875" style="1" customWidth="1"/>
    <col min="11" max="11" width="23.125" style="1" customWidth="1"/>
    <col min="12" max="12" width="15.375" style="1" customWidth="1"/>
    <col min="13" max="13" width="16.00390625" style="1" customWidth="1"/>
    <col min="14" max="16384" width="8.875" style="1" customWidth="1"/>
  </cols>
  <sheetData>
    <row r="1" ht="21.75" customHeight="1">
      <c r="M1" s="1" t="s">
        <v>43</v>
      </c>
    </row>
    <row r="2" spans="2:15" ht="45" customHeight="1">
      <c r="B2" s="35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  <c r="O2" s="3"/>
    </row>
    <row r="3" spans="2:15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</row>
    <row r="4" spans="2:14" ht="71.25" customHeight="1">
      <c r="B4" s="32" t="s">
        <v>0</v>
      </c>
      <c r="C4" s="33" t="s">
        <v>1</v>
      </c>
      <c r="D4" s="34" t="s">
        <v>47</v>
      </c>
      <c r="E4" s="34"/>
      <c r="F4" s="34"/>
      <c r="G4" s="34" t="s">
        <v>50</v>
      </c>
      <c r="H4" s="34"/>
      <c r="I4" s="34"/>
      <c r="J4" s="34" t="s">
        <v>2</v>
      </c>
      <c r="K4" s="34"/>
      <c r="L4" s="34"/>
      <c r="M4" s="36" t="s">
        <v>33</v>
      </c>
      <c r="N4" s="38" t="s">
        <v>34</v>
      </c>
    </row>
    <row r="5" spans="2:14" ht="174.75" customHeight="1">
      <c r="B5" s="32"/>
      <c r="C5" s="33"/>
      <c r="D5" s="9" t="s">
        <v>48</v>
      </c>
      <c r="E5" s="10" t="s">
        <v>51</v>
      </c>
      <c r="F5" s="10" t="s">
        <v>52</v>
      </c>
      <c r="G5" s="9" t="str">
        <f>D5</f>
        <v>Реализация дополнительных общеобразовательных программ, чел</v>
      </c>
      <c r="H5" s="10" t="str">
        <f>E5</f>
        <v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(работа, ед)</v>
      </c>
      <c r="I5" s="10" t="str">
        <f>F5</f>
        <v>Проведение тестирования выполнения нормативов испытаний (тестов) комплекса ГТО (работа), чел</v>
      </c>
      <c r="J5" s="9" t="s">
        <v>46</v>
      </c>
      <c r="K5" s="10" t="s">
        <v>51</v>
      </c>
      <c r="L5" s="10" t="str">
        <f>I5</f>
        <v>Проведение тестирования выполнения нормативов испытаний (тестов) комплекса ГТО (работа), чел</v>
      </c>
      <c r="M5" s="37"/>
      <c r="N5" s="39"/>
    </row>
    <row r="6" spans="2:14" ht="18.75">
      <c r="B6" s="7">
        <v>1</v>
      </c>
      <c r="C6" s="7" t="s">
        <v>44</v>
      </c>
      <c r="D6" s="29">
        <v>1032</v>
      </c>
      <c r="E6" s="29"/>
      <c r="F6" s="25"/>
      <c r="G6" s="29">
        <v>1018</v>
      </c>
      <c r="H6" s="29"/>
      <c r="I6" s="29"/>
      <c r="J6" s="11">
        <f>G6/D6*100</f>
        <v>98.64341085271317</v>
      </c>
      <c r="K6" s="11"/>
      <c r="L6" s="6"/>
      <c r="M6" s="7">
        <v>10</v>
      </c>
      <c r="N6" s="6"/>
    </row>
    <row r="7" spans="2:14" ht="18.75">
      <c r="B7" s="7">
        <v>2</v>
      </c>
      <c r="C7" s="7" t="s">
        <v>45</v>
      </c>
      <c r="D7" s="29">
        <v>495</v>
      </c>
      <c r="E7" s="29">
        <v>6</v>
      </c>
      <c r="F7" s="25">
        <v>180</v>
      </c>
      <c r="G7" s="29">
        <v>481</v>
      </c>
      <c r="H7" s="29">
        <v>6</v>
      </c>
      <c r="I7" s="29">
        <v>180</v>
      </c>
      <c r="J7" s="11">
        <f>G7/D7*100</f>
        <v>97.17171717171718</v>
      </c>
      <c r="K7" s="11">
        <f>H7/E7*100</f>
        <v>100</v>
      </c>
      <c r="L7" s="6">
        <f>I7/F7*100</f>
        <v>100</v>
      </c>
      <c r="M7" s="7">
        <v>10</v>
      </c>
      <c r="N7" s="6"/>
    </row>
    <row r="8" spans="2:14" ht="15.75">
      <c r="B8" s="7"/>
      <c r="C8" s="8" t="s">
        <v>26</v>
      </c>
      <c r="D8" s="12">
        <f>SUM(D6:D7)</f>
        <v>1527</v>
      </c>
      <c r="E8" s="12">
        <f>SUM(E6:E7)</f>
        <v>6</v>
      </c>
      <c r="F8" s="12">
        <f>SUM(F6:F7)</f>
        <v>180</v>
      </c>
      <c r="G8" s="12">
        <f>SUM(G6:G7)</f>
        <v>1499</v>
      </c>
      <c r="H8" s="12">
        <f>SUM(H6:H7)</f>
        <v>6</v>
      </c>
      <c r="I8" s="12">
        <f>SUM(I6:I7)</f>
        <v>180</v>
      </c>
      <c r="J8" s="13">
        <f>G8/D8*100</f>
        <v>98.16633922724296</v>
      </c>
      <c r="K8" s="13">
        <f>K7</f>
        <v>100</v>
      </c>
      <c r="L8" s="14">
        <f>I8/F8*100</f>
        <v>100</v>
      </c>
      <c r="M8" s="7">
        <v>10</v>
      </c>
      <c r="N8" s="6">
        <f>100-L8</f>
        <v>0</v>
      </c>
    </row>
    <row r="10" ht="15.75">
      <c r="B10" s="1" t="s">
        <v>27</v>
      </c>
    </row>
    <row r="11" spans="2:9" ht="15.75">
      <c r="B11" s="1" t="s">
        <v>28</v>
      </c>
      <c r="I11" s="1" t="s">
        <v>29</v>
      </c>
    </row>
    <row r="12" spans="2:9" ht="15.75">
      <c r="B12" s="1" t="s">
        <v>30</v>
      </c>
      <c r="I12" s="1" t="s">
        <v>31</v>
      </c>
    </row>
  </sheetData>
  <sheetProtection/>
  <mergeCells count="8">
    <mergeCell ref="N4:N5"/>
    <mergeCell ref="B2:M2"/>
    <mergeCell ref="B4:B5"/>
    <mergeCell ref="C4:C5"/>
    <mergeCell ref="D4:F4"/>
    <mergeCell ref="G4:I4"/>
    <mergeCell ref="J4:L4"/>
    <mergeCell ref="M4:M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 09</cp:lastModifiedBy>
  <cp:lastPrinted>2019-02-05T11:46:16Z</cp:lastPrinted>
  <dcterms:created xsi:type="dcterms:W3CDTF">2016-09-29T14:49:05Z</dcterms:created>
  <dcterms:modified xsi:type="dcterms:W3CDTF">2019-02-05T11:47:34Z</dcterms:modified>
  <cp:category/>
  <cp:version/>
  <cp:contentType/>
  <cp:contentStatus/>
</cp:coreProperties>
</file>